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พิสูจน์เงินสด" sheetId="1" r:id="rId1"/>
    <sheet name="กระดาษทำการพิสูจน์เงินสด" sheetId="2" r:id="rId2"/>
    <sheet name="Sheet3" sheetId="3" r:id="rId3"/>
  </sheets>
  <definedNames>
    <definedName name="_xlnm.Print_Area" localSheetId="1">'กระดาษทำการพิสูจน์เงินสด'!$A$1:$G$33</definedName>
    <definedName name="_xlnm.Print_Area" localSheetId="0">'พิสูจน์เงินสด'!$A$1:$I$8</definedName>
  </definedNames>
  <calcPr fullCalcOnLoad="1"/>
</workbook>
</file>

<file path=xl/sharedStrings.xml><?xml version="1.0" encoding="utf-8"?>
<sst xmlns="http://schemas.openxmlformats.org/spreadsheetml/2006/main" count="49" uniqueCount="25">
  <si>
    <t>รวม</t>
  </si>
  <si>
    <t>เงินสดคงเหลือ ณ วันที่ 30 กันยายน 2555</t>
  </si>
  <si>
    <t>ณ วันที่ 30 กันยายน 2555</t>
  </si>
  <si>
    <t>บาท</t>
  </si>
  <si>
    <t>เทศบาลตำบลเขาพระ อำเภอพิปูน จังหวัดนครศรีธรรมราช</t>
  </si>
  <si>
    <t>งบพิสูจน์เงินสด</t>
  </si>
  <si>
    <t>กระดาษทำการพิสูจน์เงินสด</t>
  </si>
  <si>
    <t>รายการ</t>
  </si>
  <si>
    <t>ยกมา</t>
  </si>
  <si>
    <t>รับ</t>
  </si>
  <si>
    <t>จ่าย</t>
  </si>
  <si>
    <t>คงเหลือ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</si>
  <si>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</si>
  <si>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</si>
  <si>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</si>
  <si>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</si>
  <si>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</si>
  <si>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</si>
  <si>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</si>
  <si>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</si>
  <si>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</si>
  <si>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</si>
  <si>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เงินสดคงเหลือ ณ วันที่ 29 กรกฎาคม 2556</t>
  </si>
  <si>
    <t>บวก    เงินสดจ่าย ตั้งแต่วันที่ 1 ตุลาคม 2555 - 29 กรกฎาคม 2556</t>
  </si>
  <si>
    <r>
      <rPr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  เงินสดรับ ตั้งแต่วันที่ 1 ตุลาคม 2555 - 29 กรกฎาคม 2556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</si>
</sst>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43" fontId="38" fillId="0" borderId="13" xfId="36" applyFont="1" applyBorder="1" applyAlignment="1">
      <alignment horizontal="center" vertical="center"/>
    </xf>
    <xf numFmtId="43" fontId="37" fillId="0" borderId="13" xfId="36" applyFont="1" applyBorder="1" applyAlignment="1">
      <alignment vertical="center"/>
    </xf>
    <xf numFmtId="43" fontId="37" fillId="0" borderId="0" xfId="36" applyFont="1" applyAlignment="1">
      <alignment vertical="center"/>
    </xf>
    <xf numFmtId="43" fontId="37" fillId="0" borderId="0" xfId="36" applyFont="1" applyAlignment="1">
      <alignment/>
    </xf>
    <xf numFmtId="43" fontId="38" fillId="0" borderId="0" xfId="36" applyFont="1" applyAlignment="1">
      <alignment/>
    </xf>
    <xf numFmtId="43" fontId="37" fillId="0" borderId="0" xfId="0" applyNumberFormat="1" applyFont="1" applyAlignment="1">
      <alignment/>
    </xf>
    <xf numFmtId="43" fontId="37" fillId="0" borderId="14" xfId="0" applyNumberFormat="1" applyFont="1" applyBorder="1" applyAlignment="1">
      <alignment/>
    </xf>
    <xf numFmtId="43" fontId="37" fillId="0" borderId="15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20" zoomScaleSheetLayoutView="120" zoomScalePageLayoutView="0" workbookViewId="0" topLeftCell="A1">
      <selection activeCell="D10" sqref="D10"/>
    </sheetView>
  </sheetViews>
  <sheetFormatPr defaultColWidth="9.140625" defaultRowHeight="15"/>
  <cols>
    <col min="1" max="6" width="9.00390625" style="1" customWidth="1"/>
    <col min="7" max="7" width="1.7109375" style="1" customWidth="1"/>
    <col min="8" max="8" width="16.7109375" style="1" customWidth="1"/>
    <col min="9" max="16384" width="9.00390625" style="1" customWidth="1"/>
  </cols>
  <sheetData>
    <row r="1" spans="1:9" ht="21">
      <c r="A1" s="16" t="s">
        <v>4</v>
      </c>
      <c r="B1" s="16"/>
      <c r="C1" s="16"/>
      <c r="D1" s="16"/>
      <c r="E1" s="16"/>
      <c r="F1" s="16"/>
      <c r="G1" s="16"/>
      <c r="H1" s="16"/>
      <c r="I1" s="16"/>
    </row>
    <row r="2" spans="1:9" ht="21">
      <c r="A2" s="16" t="s">
        <v>5</v>
      </c>
      <c r="B2" s="16"/>
      <c r="C2" s="16"/>
      <c r="D2" s="16"/>
      <c r="E2" s="16"/>
      <c r="F2" s="16"/>
      <c r="G2" s="16"/>
      <c r="H2" s="16"/>
      <c r="I2" s="16"/>
    </row>
    <row r="3" spans="1:9" ht="2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21">
      <c r="A4" s="1" t="s">
        <v>22</v>
      </c>
      <c r="H4" s="13">
        <f>+กระดาษทำการพิสูจน์เงินสด!G31</f>
        <v>4.2382453102618456E-10</v>
      </c>
      <c r="I4" s="1" t="s">
        <v>3</v>
      </c>
    </row>
    <row r="5" spans="1:9" ht="21">
      <c r="A5" s="1" t="s">
        <v>23</v>
      </c>
      <c r="H5" s="14">
        <f>+กระดาษทำการพิสูจน์เงินสด!F33</f>
        <v>42365802.129999995</v>
      </c>
      <c r="I5" s="1" t="s">
        <v>3</v>
      </c>
    </row>
    <row r="6" spans="1:9" ht="21">
      <c r="A6" s="1" t="s">
        <v>0</v>
      </c>
      <c r="H6" s="13">
        <f>SUM(H4:H5)</f>
        <v>42365802.129999995</v>
      </c>
      <c r="I6" s="1" t="s">
        <v>3</v>
      </c>
    </row>
    <row r="7" spans="1:9" ht="21">
      <c r="A7" s="1" t="s">
        <v>24</v>
      </c>
      <c r="H7" s="13">
        <f>+กระดาษทำการพิสูจน์เงินสด!E33</f>
        <v>42361257.13</v>
      </c>
      <c r="I7" s="1" t="s">
        <v>3</v>
      </c>
    </row>
    <row r="8" spans="1:9" ht="21.75" thickBot="1">
      <c r="A8" s="1" t="s">
        <v>1</v>
      </c>
      <c r="H8" s="15">
        <f>+H6-H7</f>
        <v>4544.999999992549</v>
      </c>
      <c r="I8" s="1" t="s">
        <v>3</v>
      </c>
    </row>
    <row r="9" ht="21.75" thickTop="1"/>
  </sheetData>
  <sheetProtection/>
  <mergeCells count="3">
    <mergeCell ref="A2:I2"/>
    <mergeCell ref="A3:I3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4.421875" style="2" customWidth="1"/>
    <col min="2" max="2" width="9.421875" style="6" customWidth="1"/>
    <col min="3" max="3" width="9.00390625" style="6" customWidth="1"/>
    <col min="4" max="7" width="14.57421875" style="10" customWidth="1"/>
    <col min="8" max="8" width="12.28125" style="1" bestFit="1" customWidth="1"/>
    <col min="9" max="9" width="12.28125" style="11" bestFit="1" customWidth="1"/>
    <col min="10" max="10" width="9.8515625" style="1" bestFit="1" customWidth="1"/>
    <col min="11" max="16384" width="9.00390625" style="1" customWidth="1"/>
  </cols>
  <sheetData>
    <row r="1" spans="1:9" s="3" customFormat="1" ht="21">
      <c r="A1" s="20" t="s">
        <v>4</v>
      </c>
      <c r="B1" s="20"/>
      <c r="C1" s="20"/>
      <c r="D1" s="20"/>
      <c r="E1" s="20"/>
      <c r="F1" s="20"/>
      <c r="G1" s="20"/>
      <c r="I1" s="12"/>
    </row>
    <row r="2" spans="1:9" s="3" customFormat="1" ht="21">
      <c r="A2" s="20" t="s">
        <v>6</v>
      </c>
      <c r="B2" s="20"/>
      <c r="C2" s="20"/>
      <c r="D2" s="20"/>
      <c r="E2" s="20"/>
      <c r="F2" s="20"/>
      <c r="G2" s="20"/>
      <c r="I2" s="12"/>
    </row>
    <row r="3" spans="1:9" s="3" customFormat="1" ht="21">
      <c r="A3" s="21" t="s">
        <v>2</v>
      </c>
      <c r="B3" s="21"/>
      <c r="C3" s="21"/>
      <c r="D3" s="21"/>
      <c r="E3" s="21"/>
      <c r="F3" s="21"/>
      <c r="G3" s="21"/>
      <c r="I3" s="12"/>
    </row>
    <row r="4" spans="1:9" s="3" customFormat="1" ht="21">
      <c r="A4" s="17" t="s">
        <v>7</v>
      </c>
      <c r="B4" s="18"/>
      <c r="C4" s="19"/>
      <c r="D4" s="8" t="s">
        <v>8</v>
      </c>
      <c r="E4" s="8" t="s">
        <v>9</v>
      </c>
      <c r="F4" s="8" t="s">
        <v>10</v>
      </c>
      <c r="G4" s="8" t="s">
        <v>11</v>
      </c>
      <c r="I4" s="12"/>
    </row>
    <row r="5" spans="1:7" ht="21">
      <c r="A5" s="4"/>
      <c r="B5" s="7" t="s">
        <v>12</v>
      </c>
      <c r="C5" s="5">
        <v>2555</v>
      </c>
      <c r="D5" s="9">
        <v>4545</v>
      </c>
      <c r="E5" s="9">
        <f>2020+94322.98+10+7020+20+5800+20+186.16+40+20+30+5315+1180+1184162.78</f>
        <v>1300146.92</v>
      </c>
      <c r="F5" s="9">
        <f>4545+96302.98+10+40+7040+5800+20+141.65+60+24.51+40+5325+60+1185282.78</f>
        <v>1304691.92</v>
      </c>
      <c r="G5" s="9">
        <f>+D5+E5-F5</f>
        <v>0</v>
      </c>
    </row>
    <row r="6" spans="1:10" ht="21">
      <c r="A6" s="4"/>
      <c r="B6" s="7" t="s">
        <v>13</v>
      </c>
      <c r="C6" s="5">
        <v>2555</v>
      </c>
      <c r="D6" s="9">
        <f>+G5</f>
        <v>0</v>
      </c>
      <c r="E6" s="9">
        <f>20+20+32319.68+152077.68+225+4292000+47.84+624+200+16750+5128302.82+69379.09+3785+20+1309161.39</f>
        <v>11004932.5</v>
      </c>
      <c r="F6" s="9">
        <f>20+20+32319.68+152077.68+225+4292000+651.84+20+16950+5128302.82+69299.09+3865+1309181.39</f>
        <v>11004932.5</v>
      </c>
      <c r="G6" s="9">
        <f aca="true" t="shared" si="0" ref="G6:G30">+D6+E6-F6</f>
        <v>0</v>
      </c>
      <c r="H6" s="11">
        <f>32841.84+9512448.77+147602.68+2877.82</f>
        <v>9695771.11</v>
      </c>
      <c r="I6" s="11">
        <f>5383843.7+4292000</f>
        <v>9675843.7</v>
      </c>
      <c r="J6" s="13">
        <f>+I6-H6</f>
        <v>-19927.41000000015</v>
      </c>
    </row>
    <row r="7" spans="1:7" ht="21">
      <c r="A7" s="4"/>
      <c r="B7" s="7" t="s">
        <v>14</v>
      </c>
      <c r="C7" s="5">
        <v>2555</v>
      </c>
      <c r="D7" s="9">
        <f>+G6</f>
        <v>0</v>
      </c>
      <c r="E7" s="9">
        <v>923116.79</v>
      </c>
      <c r="F7" s="9">
        <f>878019.89+9110+35936.9</f>
        <v>923066.79</v>
      </c>
      <c r="G7" s="9">
        <f t="shared" si="0"/>
        <v>50</v>
      </c>
    </row>
    <row r="8" spans="1:7" ht="21">
      <c r="A8" s="4"/>
      <c r="B8" s="7" t="s">
        <v>15</v>
      </c>
      <c r="C8" s="5">
        <v>2556</v>
      </c>
      <c r="D8" s="9">
        <f>+G7</f>
        <v>50</v>
      </c>
      <c r="E8" s="9">
        <f>2325413.79+30000+45000+2250+35.31+7980+11600.45+2500+61.35+5895+700+1000</f>
        <v>2432435.9000000004</v>
      </c>
      <c r="F8" s="9">
        <f>2348471.15+70991.59+12983.16</f>
        <v>2432445.9</v>
      </c>
      <c r="G8" s="9">
        <f t="shared" si="0"/>
        <v>40.00000000046566</v>
      </c>
    </row>
    <row r="9" spans="1:7" ht="21">
      <c r="A9" s="4"/>
      <c r="B9" s="7" t="s">
        <v>16</v>
      </c>
      <c r="C9" s="5">
        <v>2556</v>
      </c>
      <c r="D9" s="9">
        <f aca="true" t="shared" si="1" ref="D9:D27">+G8</f>
        <v>40.00000000046566</v>
      </c>
      <c r="E9" s="9">
        <f>876476.49+766300+86000+105000+36000+1440+59.18+9318.25+47.12+380+700</f>
        <v>1881721.04</v>
      </c>
      <c r="F9" s="9">
        <f>1776582.59+105178.45</f>
        <v>1881761.04</v>
      </c>
      <c r="G9" s="9">
        <f t="shared" si="0"/>
        <v>0</v>
      </c>
    </row>
    <row r="10" spans="1:7" ht="21">
      <c r="A10" s="4"/>
      <c r="B10" s="7" t="s">
        <v>17</v>
      </c>
      <c r="C10" s="5">
        <v>2556</v>
      </c>
      <c r="D10" s="9">
        <f t="shared" si="1"/>
        <v>0</v>
      </c>
      <c r="E10" s="9">
        <f>11217565.18+36000+1440+21800+161.25+7515+250+32564.54+417.13+150</f>
        <v>11317863.1</v>
      </c>
      <c r="F10" s="9">
        <f>11125527.49+157054.42+32564.54</f>
        <v>11315146.45</v>
      </c>
      <c r="G10" s="9">
        <f t="shared" si="0"/>
        <v>2716.6500000003725</v>
      </c>
    </row>
    <row r="11" spans="1:7" ht="21">
      <c r="A11" s="4"/>
      <c r="B11" s="7" t="s">
        <v>18</v>
      </c>
      <c r="C11" s="5">
        <v>2556</v>
      </c>
      <c r="D11" s="9">
        <f t="shared" si="1"/>
        <v>2716.6500000003725</v>
      </c>
      <c r="E11" s="9">
        <f>797666.99+4567900+231.34+8390+499.01+1400+134132</f>
        <v>5510219.34</v>
      </c>
      <c r="F11" s="9">
        <f>5303187.67+209713.64</f>
        <v>5512901.31</v>
      </c>
      <c r="G11" s="9">
        <f t="shared" si="0"/>
        <v>34.6800000006333</v>
      </c>
    </row>
    <row r="12" spans="1:7" ht="21">
      <c r="A12" s="4"/>
      <c r="B12" s="7" t="s">
        <v>19</v>
      </c>
      <c r="C12" s="5">
        <v>2556</v>
      </c>
      <c r="D12" s="9">
        <f t="shared" si="1"/>
        <v>34.6800000006333</v>
      </c>
      <c r="E12" s="9">
        <f>3867616.53+506500+210000+63000+2520+51514.02+174.48+37619+68+898.83+800+1977</f>
        <v>4742687.859999999</v>
      </c>
      <c r="F12" s="9">
        <f>4665903.98+76818.56</f>
        <v>4742722.54</v>
      </c>
      <c r="G12" s="9">
        <f t="shared" si="0"/>
        <v>0</v>
      </c>
    </row>
    <row r="13" spans="1:7" ht="21">
      <c r="A13" s="4"/>
      <c r="B13" s="7" t="s">
        <v>20</v>
      </c>
      <c r="C13" s="5">
        <v>2556</v>
      </c>
      <c r="D13" s="9">
        <f t="shared" si="1"/>
        <v>0</v>
      </c>
      <c r="E13" s="9">
        <f>716095.69+45000+27000+1080+338047+145.58+12523+881.03+41100</f>
        <v>1181872.3</v>
      </c>
      <c r="F13" s="9">
        <f>1093542.94+87486.4</f>
        <v>1181029.3399999999</v>
      </c>
      <c r="G13" s="9">
        <f t="shared" si="0"/>
        <v>842.9600000001956</v>
      </c>
    </row>
    <row r="14" spans="1:7" ht="21">
      <c r="A14" s="4">
        <v>1</v>
      </c>
      <c r="B14" s="7" t="s">
        <v>21</v>
      </c>
      <c r="C14" s="5">
        <v>2556</v>
      </c>
      <c r="D14" s="9">
        <f t="shared" si="1"/>
        <v>842.9600000001956</v>
      </c>
      <c r="E14" s="9">
        <v>93318.71</v>
      </c>
      <c r="F14" s="9">
        <v>92446.44</v>
      </c>
      <c r="G14" s="9">
        <f t="shared" si="0"/>
        <v>1715.2300000001997</v>
      </c>
    </row>
    <row r="15" spans="1:7" ht="21">
      <c r="A15" s="4">
        <v>2</v>
      </c>
      <c r="B15" s="7" t="s">
        <v>21</v>
      </c>
      <c r="C15" s="5">
        <v>2556</v>
      </c>
      <c r="D15" s="9">
        <f t="shared" si="1"/>
        <v>1715.2300000001997</v>
      </c>
      <c r="E15" s="9">
        <v>156.62</v>
      </c>
      <c r="F15" s="9">
        <v>1715.23</v>
      </c>
      <c r="G15" s="9">
        <f t="shared" si="0"/>
        <v>156.62000000019952</v>
      </c>
    </row>
    <row r="16" spans="1:7" ht="21">
      <c r="A16" s="4">
        <v>3</v>
      </c>
      <c r="B16" s="7" t="s">
        <v>21</v>
      </c>
      <c r="C16" s="5">
        <v>2556</v>
      </c>
      <c r="D16" s="9">
        <f t="shared" si="1"/>
        <v>156.62000000019952</v>
      </c>
      <c r="E16" s="9">
        <v>1323.81</v>
      </c>
      <c r="F16" s="9">
        <v>196.62</v>
      </c>
      <c r="G16" s="9">
        <f t="shared" si="0"/>
        <v>1283.8100000001996</v>
      </c>
    </row>
    <row r="17" spans="1:7" ht="21">
      <c r="A17" s="4">
        <v>4</v>
      </c>
      <c r="B17" s="7" t="s">
        <v>21</v>
      </c>
      <c r="C17" s="5">
        <v>2556</v>
      </c>
      <c r="D17" s="9">
        <f t="shared" si="1"/>
        <v>1283.8100000001996</v>
      </c>
      <c r="E17" s="9">
        <v>720</v>
      </c>
      <c r="F17" s="9">
        <v>720</v>
      </c>
      <c r="G17" s="9">
        <f t="shared" si="0"/>
        <v>1283.8100000001996</v>
      </c>
    </row>
    <row r="18" spans="1:7" ht="21">
      <c r="A18" s="4">
        <v>5</v>
      </c>
      <c r="B18" s="7" t="s">
        <v>21</v>
      </c>
      <c r="C18" s="5">
        <v>2556</v>
      </c>
      <c r="D18" s="9">
        <f t="shared" si="1"/>
        <v>1283.8100000001996</v>
      </c>
      <c r="E18" s="9">
        <v>1227567.34</v>
      </c>
      <c r="F18" s="9">
        <v>1221454.19</v>
      </c>
      <c r="G18" s="9">
        <f t="shared" si="0"/>
        <v>7396.960000000428</v>
      </c>
    </row>
    <row r="19" spans="1:7" ht="21">
      <c r="A19" s="4">
        <v>9</v>
      </c>
      <c r="B19" s="7" t="s">
        <v>21</v>
      </c>
      <c r="C19" s="5">
        <v>2556</v>
      </c>
      <c r="D19" s="9">
        <f t="shared" si="1"/>
        <v>7396.960000000428</v>
      </c>
      <c r="E19" s="9">
        <v>262.02</v>
      </c>
      <c r="F19" s="9">
        <v>7360.06</v>
      </c>
      <c r="G19" s="9">
        <f t="shared" si="0"/>
        <v>298.92000000042844</v>
      </c>
    </row>
    <row r="20" spans="1:7" ht="21">
      <c r="A20" s="4">
        <v>10</v>
      </c>
      <c r="B20" s="7" t="s">
        <v>21</v>
      </c>
      <c r="C20" s="5">
        <v>2556</v>
      </c>
      <c r="D20" s="9">
        <f t="shared" si="1"/>
        <v>298.92000000042844</v>
      </c>
      <c r="E20" s="9">
        <v>1082.93</v>
      </c>
      <c r="F20" s="9">
        <v>40</v>
      </c>
      <c r="G20" s="9">
        <f t="shared" si="0"/>
        <v>1341.8500000004285</v>
      </c>
    </row>
    <row r="21" spans="1:7" ht="21">
      <c r="A21" s="4">
        <v>11</v>
      </c>
      <c r="B21" s="7" t="s">
        <v>21</v>
      </c>
      <c r="C21" s="5">
        <v>2556</v>
      </c>
      <c r="D21" s="9">
        <f t="shared" si="1"/>
        <v>1341.8500000004285</v>
      </c>
      <c r="E21" s="9">
        <v>5590</v>
      </c>
      <c r="F21" s="9">
        <v>6931.85</v>
      </c>
      <c r="G21" s="9">
        <f t="shared" si="0"/>
        <v>4.283720045350492E-10</v>
      </c>
    </row>
    <row r="22" spans="1:7" ht="21">
      <c r="A22" s="4">
        <v>12</v>
      </c>
      <c r="B22" s="7" t="s">
        <v>21</v>
      </c>
      <c r="C22" s="5">
        <v>2556</v>
      </c>
      <c r="D22" s="9">
        <f t="shared" si="1"/>
        <v>4.283720045350492E-10</v>
      </c>
      <c r="E22" s="9">
        <v>201.23</v>
      </c>
      <c r="F22" s="9">
        <v>40</v>
      </c>
      <c r="G22" s="9">
        <f t="shared" si="0"/>
        <v>161.23000000042836</v>
      </c>
    </row>
    <row r="23" spans="1:7" ht="21">
      <c r="A23" s="4">
        <v>15</v>
      </c>
      <c r="B23" s="7" t="s">
        <v>21</v>
      </c>
      <c r="C23" s="5">
        <v>2556</v>
      </c>
      <c r="D23" s="9">
        <f t="shared" si="1"/>
        <v>161.23000000042836</v>
      </c>
      <c r="E23" s="9">
        <v>11749.03</v>
      </c>
      <c r="F23" s="9">
        <v>0</v>
      </c>
      <c r="G23" s="9">
        <f t="shared" si="0"/>
        <v>11910.26000000043</v>
      </c>
    </row>
    <row r="24" spans="1:7" ht="21">
      <c r="A24" s="4">
        <v>16</v>
      </c>
      <c r="B24" s="7" t="s">
        <v>21</v>
      </c>
      <c r="C24" s="5">
        <v>2556</v>
      </c>
      <c r="D24" s="9">
        <f t="shared" si="1"/>
        <v>11910.26000000043</v>
      </c>
      <c r="E24" s="9">
        <v>20</v>
      </c>
      <c r="F24" s="9">
        <v>11930.26</v>
      </c>
      <c r="G24" s="9">
        <f t="shared" si="0"/>
        <v>4.2928149923682213E-10</v>
      </c>
    </row>
    <row r="25" spans="1:7" ht="21">
      <c r="A25" s="4">
        <v>17</v>
      </c>
      <c r="B25" s="7" t="s">
        <v>21</v>
      </c>
      <c r="C25" s="5">
        <v>2556</v>
      </c>
      <c r="D25" s="9">
        <f t="shared" si="1"/>
        <v>4.2928149923682213E-10</v>
      </c>
      <c r="E25" s="9">
        <v>40</v>
      </c>
      <c r="F25" s="9">
        <v>40</v>
      </c>
      <c r="G25" s="9">
        <f t="shared" si="0"/>
        <v>4.2928149923682213E-10</v>
      </c>
    </row>
    <row r="26" spans="1:7" ht="21">
      <c r="A26" s="4">
        <v>18</v>
      </c>
      <c r="B26" s="7" t="s">
        <v>21</v>
      </c>
      <c r="C26" s="5">
        <v>2556</v>
      </c>
      <c r="D26" s="9">
        <f t="shared" si="1"/>
        <v>4.2928149923682213E-10</v>
      </c>
      <c r="E26" s="9">
        <v>0</v>
      </c>
      <c r="F26" s="9">
        <v>0</v>
      </c>
      <c r="G26" s="9">
        <f t="shared" si="0"/>
        <v>4.2928149923682213E-10</v>
      </c>
    </row>
    <row r="27" spans="1:7" ht="21">
      <c r="A27" s="4">
        <v>19</v>
      </c>
      <c r="B27" s="7" t="s">
        <v>21</v>
      </c>
      <c r="C27" s="5">
        <v>2556</v>
      </c>
      <c r="D27" s="9">
        <f t="shared" si="1"/>
        <v>4.2928149923682213E-10</v>
      </c>
      <c r="E27" s="9">
        <v>30206.37</v>
      </c>
      <c r="F27" s="9">
        <v>30206.37</v>
      </c>
      <c r="G27" s="9">
        <f t="shared" si="0"/>
        <v>4.2928149923682213E-10</v>
      </c>
    </row>
    <row r="28" spans="1:7" ht="21">
      <c r="A28" s="4">
        <v>24</v>
      </c>
      <c r="B28" s="7" t="s">
        <v>21</v>
      </c>
      <c r="C28" s="5">
        <v>2556</v>
      </c>
      <c r="D28" s="9">
        <f>+G27</f>
        <v>4.2928149923682213E-10</v>
      </c>
      <c r="E28" s="9">
        <v>412.11</v>
      </c>
      <c r="F28" s="9">
        <v>0</v>
      </c>
      <c r="G28" s="9">
        <f t="shared" si="0"/>
        <v>412.1100000004293</v>
      </c>
    </row>
    <row r="29" spans="1:7" ht="21">
      <c r="A29" s="4">
        <v>25</v>
      </c>
      <c r="B29" s="7" t="s">
        <v>21</v>
      </c>
      <c r="C29" s="5">
        <v>2556</v>
      </c>
      <c r="D29" s="9">
        <f>+G28</f>
        <v>412.1100000004293</v>
      </c>
      <c r="E29" s="9">
        <v>109463.74</v>
      </c>
      <c r="F29" s="9">
        <v>97480</v>
      </c>
      <c r="G29" s="9">
        <f>+D29+E29-F29</f>
        <v>12395.850000000428</v>
      </c>
    </row>
    <row r="30" spans="1:7" ht="21">
      <c r="A30" s="4">
        <v>26</v>
      </c>
      <c r="B30" s="7" t="s">
        <v>21</v>
      </c>
      <c r="C30" s="5">
        <v>2556</v>
      </c>
      <c r="D30" s="9">
        <f>+G29</f>
        <v>12395.850000000428</v>
      </c>
      <c r="E30" s="9">
        <v>584147.47</v>
      </c>
      <c r="F30" s="9">
        <v>593834.74</v>
      </c>
      <c r="G30" s="9">
        <f t="shared" si="0"/>
        <v>2708.5800000004238</v>
      </c>
    </row>
    <row r="31" spans="1:7" ht="21">
      <c r="A31" s="4">
        <v>29</v>
      </c>
      <c r="B31" s="7" t="s">
        <v>21</v>
      </c>
      <c r="C31" s="5">
        <v>2556</v>
      </c>
      <c r="D31" s="9">
        <f>+G30</f>
        <v>2708.5800000004238</v>
      </c>
      <c r="E31" s="9">
        <v>0</v>
      </c>
      <c r="F31" s="9">
        <v>2708.58</v>
      </c>
      <c r="G31" s="9">
        <f>+D31+E31-F31</f>
        <v>4.2382453102618456E-10</v>
      </c>
    </row>
    <row r="32" spans="1:7" ht="21">
      <c r="A32" s="4"/>
      <c r="B32" s="7"/>
      <c r="C32" s="5"/>
      <c r="D32" s="9"/>
      <c r="E32" s="9"/>
      <c r="F32" s="9"/>
      <c r="G32" s="9"/>
    </row>
    <row r="33" spans="1:7" ht="21">
      <c r="A33" s="22" t="s">
        <v>0</v>
      </c>
      <c r="B33" s="23"/>
      <c r="C33" s="24"/>
      <c r="D33" s="9"/>
      <c r="E33" s="9">
        <f>SUM(E5:E32)</f>
        <v>42361257.13</v>
      </c>
      <c r="F33" s="9">
        <f>SUM(F5:F32)</f>
        <v>42365802.129999995</v>
      </c>
      <c r="G33" s="9"/>
    </row>
  </sheetData>
  <sheetProtection/>
  <mergeCells count="5">
    <mergeCell ref="A4:C4"/>
    <mergeCell ref="A1:G1"/>
    <mergeCell ref="A2:G2"/>
    <mergeCell ref="A3:G3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ajt</dc:creator>
  <cp:keywords/>
  <dc:description/>
  <cp:lastModifiedBy>NEXT Speed</cp:lastModifiedBy>
  <cp:lastPrinted>2013-09-10T02:47:19Z</cp:lastPrinted>
  <dcterms:created xsi:type="dcterms:W3CDTF">2013-09-06T04:51:17Z</dcterms:created>
  <dcterms:modified xsi:type="dcterms:W3CDTF">2015-07-09T02:25:04Z</dcterms:modified>
  <cp:category/>
  <cp:version/>
  <cp:contentType/>
  <cp:contentStatus/>
</cp:coreProperties>
</file>